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Результаты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<sst xmlns="http://schemas.openxmlformats.org/spreadsheetml/2006/main" count="60" uniqueCount="36">
  <si>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Индукция T=</t>
  </si>
  <si>
    <t>Питание U=</t>
  </si>
  <si>
    <t>F, Н</t>
  </si>
  <si>
    <t>I, А</t>
  </si>
  <si>
    <t>КПД, %</t>
  </si>
  <si>
    <t>[В]</t>
  </si>
  <si>
    <t>[Тл]</t>
  </si>
  <si>
    <t>[Витков]</t>
  </si>
  <si>
    <r>
      <t>% от V</t>
    </r>
    <r>
      <rPr>
        <vertAlign val="subscript"/>
        <sz val="10"/>
        <rFont val="Arial Cyr"/>
        <family val="0"/>
      </rPr>
      <t>xx</t>
    </r>
  </si>
  <si>
    <t>[м]</t>
  </si>
  <si>
    <r>
      <t>P</t>
    </r>
    <r>
      <rPr>
        <vertAlign val="subscript"/>
        <sz val="10"/>
        <rFont val="Arial Cyr"/>
        <family val="0"/>
      </rPr>
      <t>вала</t>
    </r>
    <r>
      <rPr>
        <sz val="10"/>
        <rFont val="Arial Cyr"/>
        <family val="0"/>
      </rPr>
      <t>, Вт</t>
    </r>
  </si>
  <si>
    <r>
      <t>V</t>
    </r>
    <r>
      <rPr>
        <vertAlign val="subscript"/>
        <sz val="10"/>
        <rFont val="Arial Cyr"/>
        <family val="0"/>
      </rPr>
      <t>xx</t>
    </r>
    <r>
      <rPr>
        <sz val="10"/>
        <rFont val="Arial Cyr"/>
        <family val="0"/>
      </rPr>
      <t>=</t>
    </r>
  </si>
  <si>
    <t>[м/с]</t>
  </si>
  <si>
    <r>
      <t>P</t>
    </r>
    <r>
      <rPr>
        <vertAlign val="subscript"/>
        <sz val="10"/>
        <rFont val="Arial Cyr"/>
        <family val="0"/>
      </rPr>
      <t>потребл</t>
    </r>
    <r>
      <rPr>
        <sz val="10"/>
        <rFont val="Arial Cyr"/>
        <family val="0"/>
      </rPr>
      <t>, Вт</t>
    </r>
  </si>
  <si>
    <r>
      <t xml:space="preserve">Уд.сопр. </t>
    </r>
    <r>
      <rPr>
        <sz val="10"/>
        <rFont val="Arial"/>
        <family val="2"/>
      </rPr>
      <t>ρ</t>
    </r>
    <r>
      <rPr>
        <sz val="10"/>
        <rFont val="Arial Cyr"/>
        <family val="0"/>
      </rPr>
      <t>=</t>
    </r>
  </si>
  <si>
    <r>
      <t>[ом</t>
    </r>
    <r>
      <rPr>
        <sz val="10"/>
        <rFont val="Arial"/>
        <family val="2"/>
      </rPr>
      <t>·</t>
    </r>
    <r>
      <rPr>
        <sz val="10"/>
        <rFont val="Arial Cyr"/>
        <family val="0"/>
      </rPr>
      <t>м]</t>
    </r>
  </si>
  <si>
    <t>x=</t>
  </si>
  <si>
    <t>y=</t>
  </si>
  <si>
    <t>[мм]</t>
  </si>
  <si>
    <t>[ом]</t>
  </si>
  <si>
    <r>
      <t>R</t>
    </r>
    <r>
      <rPr>
        <vertAlign val="subscript"/>
        <sz val="10"/>
        <rFont val="Arial"/>
        <family val="2"/>
      </rPr>
      <t>обм</t>
    </r>
    <r>
      <rPr>
        <sz val="10"/>
        <rFont val="Arial Cyr"/>
        <family val="0"/>
      </rPr>
      <t>=</t>
    </r>
  </si>
  <si>
    <t>Cечение обмотки (полезный объем)</t>
  </si>
  <si>
    <r>
      <t>Длина L</t>
    </r>
    <r>
      <rPr>
        <vertAlign val="subscript"/>
        <sz val="10"/>
        <rFont val="Arial Cyr"/>
        <family val="0"/>
      </rPr>
      <t xml:space="preserve"> </t>
    </r>
    <r>
      <rPr>
        <sz val="10"/>
        <rFont val="Arial Cyr"/>
        <family val="0"/>
      </rPr>
      <t>=</t>
    </r>
  </si>
  <si>
    <t>T - индукция в зазоре</t>
  </si>
  <si>
    <t>E - наводимая ЭДС</t>
  </si>
  <si>
    <r>
      <t xml:space="preserve">n - количество </t>
    </r>
    <r>
      <rPr>
        <sz val="10"/>
        <rFont val="Arial"/>
        <family val="2"/>
      </rPr>
      <t>«</t>
    </r>
    <r>
      <rPr>
        <sz val="10"/>
        <rFont val="Arial Cyr"/>
        <family val="0"/>
      </rPr>
      <t>витков»</t>
    </r>
  </si>
  <si>
    <t>L - длина «обмотки»</t>
  </si>
  <si>
    <t>V - скорость перемещения</t>
  </si>
  <si>
    <t>I - ток «витка»</t>
  </si>
  <si>
    <t>Расчет характеристик «обобщенного» двигателя постоянного тока</t>
  </si>
  <si>
    <t>F - сила тяги</t>
  </si>
  <si>
    <t>n=</t>
  </si>
  <si>
    <t>Ток, А</t>
  </si>
  <si>
    <t>Эксперимент с пасс. ограничением тока</t>
  </si>
  <si>
    <t>Эксперимент с акт. ограничением тока</t>
  </si>
  <si>
    <t>antiradio.narod.ru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</si>
</sst>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0.0000000"/>
    <numFmt numFmtId="168" formatCode="0.000000"/>
    <numFmt numFmtId="169" formatCode="0.00000"/>
  </numFmts>
  <fonts count="14">
    <font>
      <sz val="10"/>
      <name val="Arial Cyr"/>
      <family val="0"/>
    </font>
    <font>
      <sz val="10"/>
      <name val="Arial"/>
      <family val="2"/>
    </font>
    <font>
      <vertAlign val="subscript"/>
      <sz val="10"/>
      <name val="Arial Cyr"/>
      <family val="0"/>
    </font>
    <font>
      <vertAlign val="subscript"/>
      <sz val="10"/>
      <name val="Arial"/>
      <family val="2"/>
    </font>
    <font>
      <sz val="10"/>
      <color indexed="14"/>
      <name val="Arial Cyr"/>
      <family val="0"/>
    </font>
    <font>
      <b/>
      <sz val="10"/>
      <name val="Arial Cyr"/>
      <family val="0"/>
    </font>
    <font>
      <sz val="5.5"/>
      <name val="Arial Cyr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5.25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166" fontId="0" fillId="0" borderId="3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7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 horizontal="center"/>
    </xf>
    <xf numFmtId="0" fontId="0" fillId="0" borderId="7" xfId="0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2" borderId="14" xfId="0" applyFill="1" applyBorder="1" applyAlignment="1">
      <alignment horizontal="right"/>
    </xf>
    <xf numFmtId="2" fontId="5" fillId="0" borderId="13" xfId="0" applyNumberFormat="1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2" borderId="18" xfId="0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left"/>
    </xf>
    <xf numFmtId="0" fontId="0" fillId="0" borderId="19" xfId="0" applyBorder="1" applyAlignment="1">
      <alignment/>
    </xf>
    <xf numFmtId="11" fontId="4" fillId="0" borderId="0" xfId="0" applyNumberFormat="1" applyFont="1" applyAlignment="1">
      <alignment horizontal="center"/>
    </xf>
    <xf numFmtId="0" fontId="0" fillId="0" borderId="20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2" borderId="8" xfId="0" applyFill="1" applyBorder="1" applyAlignment="1">
      <alignment horizontal="center"/>
    </xf>
    <xf numFmtId="166" fontId="7" fillId="0" borderId="2" xfId="0" applyNumberFormat="1" applyFont="1" applyBorder="1" applyAlignment="1">
      <alignment/>
    </xf>
    <xf numFmtId="166" fontId="8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>
      <alignment/>
    </xf>
    <xf numFmtId="164" fontId="5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3" fillId="0" borderId="0" xfId="15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25"/>
          <c:w val="1"/>
          <c:h val="0.959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Результаты!$C$16:$C$27</c:f>
              <c:numCache/>
            </c:numRef>
          </c:xVal>
          <c:yVal>
            <c:numRef>
              <c:f>Результаты!$F$16:$F$27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Результаты!$C$16:$C$27</c:f>
              <c:numCache/>
            </c:numRef>
          </c:xVal>
          <c:yVal>
            <c:numRef>
              <c:f>Результаты!$G$16:$G$27</c:f>
              <c:numCache/>
            </c:numRef>
          </c:yVal>
          <c:smooth val="1"/>
        </c:ser>
        <c:axId val="7055082"/>
        <c:axId val="63495739"/>
      </c:scatterChart>
      <c:valAx>
        <c:axId val="7055082"/>
        <c:scaling>
          <c:orientation val="minMax"/>
          <c:max val="1"/>
        </c:scaling>
        <c:axPos val="b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3495739"/>
        <c:crosses val="autoZero"/>
        <c:crossBetween val="midCat"/>
        <c:dispUnits/>
        <c:majorUnit val="0.1"/>
        <c:minorUnit val="0.05"/>
      </c:valAx>
      <c:valAx>
        <c:axId val="634957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[Вт]</a:t>
                </a:r>
              </a:p>
            </c:rich>
          </c:tx>
          <c:layout>
            <c:manualLayout>
              <c:xMode val="factor"/>
              <c:yMode val="factor"/>
              <c:x val="0.030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7055082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25"/>
          <c:w val="1"/>
          <c:h val="0.959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Результаты!$C$16:$C$27</c:f>
              <c:numCache/>
            </c:numRef>
          </c:xVal>
          <c:yVal>
            <c:numRef>
              <c:f>Результаты!$L$16:$L$27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Результаты!$C$16:$C$27</c:f>
              <c:numCache/>
            </c:numRef>
          </c:xVal>
          <c:yVal>
            <c:numRef>
              <c:f>Результаты!$M$16:$M$27</c:f>
              <c:numCache/>
            </c:numRef>
          </c:yVal>
          <c:smooth val="1"/>
        </c:ser>
        <c:axId val="34590740"/>
        <c:axId val="42881205"/>
      </c:scatterChart>
      <c:valAx>
        <c:axId val="34590740"/>
        <c:scaling>
          <c:orientation val="minMax"/>
          <c:max val="1"/>
        </c:scaling>
        <c:axPos val="b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881205"/>
        <c:crosses val="autoZero"/>
        <c:crossBetween val="midCat"/>
        <c:dispUnits/>
        <c:majorUnit val="0.1"/>
        <c:minorUnit val="0.05"/>
      </c:valAx>
      <c:valAx>
        <c:axId val="428812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[Вт]</a:t>
                </a:r>
              </a:p>
            </c:rich>
          </c:tx>
          <c:layout>
            <c:manualLayout>
              <c:xMode val="factor"/>
              <c:yMode val="factor"/>
              <c:x val="0.030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590740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25"/>
          <c:w val="1"/>
          <c:h val="0.959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Результаты!$C$16:$C$27</c:f>
              <c:numCache/>
            </c:numRef>
          </c:xVal>
          <c:yVal>
            <c:numRef>
              <c:f>Результаты!$R$16:$R$27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Результаты!$C$16:$C$27</c:f>
              <c:numCache/>
            </c:numRef>
          </c:xVal>
          <c:yVal>
            <c:numRef>
              <c:f>Результаты!$S$16:$S$27</c:f>
              <c:numCache/>
            </c:numRef>
          </c:yVal>
          <c:smooth val="1"/>
        </c:ser>
        <c:axId val="50386526"/>
        <c:axId val="50825551"/>
      </c:scatterChart>
      <c:valAx>
        <c:axId val="50386526"/>
        <c:scaling>
          <c:orientation val="minMax"/>
          <c:max val="1"/>
        </c:scaling>
        <c:axPos val="b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825551"/>
        <c:crosses val="autoZero"/>
        <c:crossBetween val="midCat"/>
        <c:dispUnits/>
        <c:majorUnit val="0.1"/>
        <c:minorUnit val="0.05"/>
      </c:valAx>
      <c:valAx>
        <c:axId val="508255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[Вт]</a:t>
                </a:r>
              </a:p>
            </c:rich>
          </c:tx>
          <c:layout>
            <c:manualLayout>
              <c:xMode val="factor"/>
              <c:yMode val="factor"/>
              <c:x val="0.030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386526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27</xdr:row>
      <xdr:rowOff>47625</xdr:rowOff>
    </xdr:from>
    <xdr:to>
      <xdr:col>8</xdr:col>
      <xdr:colOff>0</xdr:colOff>
      <xdr:row>46</xdr:row>
      <xdr:rowOff>152400</xdr:rowOff>
    </xdr:to>
    <xdr:graphicFrame>
      <xdr:nvGraphicFramePr>
        <xdr:cNvPr id="1" name="Chart 69"/>
        <xdr:cNvGraphicFramePr/>
      </xdr:nvGraphicFramePr>
      <xdr:xfrm>
        <a:off x="914400" y="4410075"/>
        <a:ext cx="36957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495300</xdr:colOff>
      <xdr:row>2</xdr:row>
      <xdr:rowOff>76200</xdr:rowOff>
    </xdr:from>
    <xdr:to>
      <xdr:col>9</xdr:col>
      <xdr:colOff>504825</xdr:colOff>
      <xdr:row>9</xdr:row>
      <xdr:rowOff>123825</xdr:rowOff>
    </xdr:to>
    <xdr:grpSp>
      <xdr:nvGrpSpPr>
        <xdr:cNvPr id="2" name="Group 101"/>
        <xdr:cNvGrpSpPr>
          <a:grpSpLocks/>
        </xdr:cNvGrpSpPr>
      </xdr:nvGrpSpPr>
      <xdr:grpSpPr>
        <a:xfrm>
          <a:off x="3105150" y="361950"/>
          <a:ext cx="2438400" cy="1190625"/>
          <a:chOff x="285" y="38"/>
          <a:chExt cx="223" cy="129"/>
        </a:xfrm>
        <a:solidFill>
          <a:srgbClr val="FFFFFF"/>
        </a:solidFill>
      </xdr:grpSpPr>
      <xdr:sp>
        <xdr:nvSpPr>
          <xdr:cNvPr id="3" name="Rectangle 70"/>
          <xdr:cNvSpPr>
            <a:spLocks noChangeAspect="1"/>
          </xdr:cNvSpPr>
        </xdr:nvSpPr>
        <xdr:spPr>
          <a:xfrm>
            <a:off x="340" y="91"/>
            <a:ext cx="12" cy="4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Rectangle 54"/>
          <xdr:cNvSpPr>
            <a:spLocks noChangeAspect="1"/>
          </xdr:cNvSpPr>
        </xdr:nvSpPr>
        <xdr:spPr>
          <a:xfrm>
            <a:off x="285" y="79"/>
            <a:ext cx="46" cy="6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Rectangle 55"/>
          <xdr:cNvSpPr>
            <a:spLocks noChangeAspect="1"/>
          </xdr:cNvSpPr>
        </xdr:nvSpPr>
        <xdr:spPr>
          <a:xfrm>
            <a:off x="362" y="79"/>
            <a:ext cx="46" cy="6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61"/>
          <xdr:cNvSpPr>
            <a:spLocks noChangeAspect="1"/>
          </xdr:cNvSpPr>
        </xdr:nvSpPr>
        <xdr:spPr>
          <a:xfrm>
            <a:off x="332" y="135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Line 62"/>
          <xdr:cNvSpPr>
            <a:spLocks noChangeAspect="1"/>
          </xdr:cNvSpPr>
        </xdr:nvSpPr>
        <xdr:spPr>
          <a:xfrm>
            <a:off x="332" y="123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63"/>
          <xdr:cNvSpPr>
            <a:spLocks noChangeAspect="1"/>
          </xdr:cNvSpPr>
        </xdr:nvSpPr>
        <xdr:spPr>
          <a:xfrm>
            <a:off x="332" y="112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64"/>
          <xdr:cNvSpPr>
            <a:spLocks noChangeAspect="1"/>
          </xdr:cNvSpPr>
        </xdr:nvSpPr>
        <xdr:spPr>
          <a:xfrm>
            <a:off x="332" y="99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65"/>
          <xdr:cNvSpPr>
            <a:spLocks noChangeAspect="1"/>
          </xdr:cNvSpPr>
        </xdr:nvSpPr>
        <xdr:spPr>
          <a:xfrm>
            <a:off x="331" y="86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66"/>
          <xdr:cNvSpPr>
            <a:spLocks noChangeAspect="1"/>
          </xdr:cNvSpPr>
        </xdr:nvSpPr>
        <xdr:spPr>
          <a:xfrm flipH="1" flipV="1">
            <a:off x="348" y="52"/>
            <a:ext cx="0" cy="3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TextBox 67"/>
          <xdr:cNvSpPr txBox="1">
            <a:spLocks noChangeAspect="1" noChangeArrowheads="1"/>
          </xdr:cNvSpPr>
        </xdr:nvSpPr>
        <xdr:spPr>
          <a:xfrm>
            <a:off x="341" y="38"/>
            <a:ext cx="6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F=L·T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·n</a:t>
            </a: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·I</a:t>
            </a:r>
          </a:p>
        </xdr:txBody>
      </xdr:sp>
      <xdr:sp>
        <xdr:nvSpPr>
          <xdr:cNvPr id="13" name="TextBox 68"/>
          <xdr:cNvSpPr txBox="1">
            <a:spLocks noChangeAspect="1" noChangeArrowheads="1"/>
          </xdr:cNvSpPr>
        </xdr:nvSpPr>
        <xdr:spPr>
          <a:xfrm>
            <a:off x="289" y="146"/>
            <a:ext cx="1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Сечение x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·</a:t>
            </a: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y [мм]</a:t>
            </a:r>
          </a:p>
        </xdr:txBody>
      </xdr:sp>
      <xdr:sp>
        <xdr:nvSpPr>
          <xdr:cNvPr id="14" name="TextBox 71"/>
          <xdr:cNvSpPr txBox="1">
            <a:spLocks noChangeAspect="1" noChangeArrowheads="1"/>
          </xdr:cNvSpPr>
        </xdr:nvSpPr>
        <xdr:spPr>
          <a:xfrm>
            <a:off x="411" y="102"/>
            <a:ext cx="9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E(эдс)=L·T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·</a:t>
            </a: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n·V</a:t>
            </a:r>
          </a:p>
        </xdr:txBody>
      </xdr:sp>
      <xdr:sp>
        <xdr:nvSpPr>
          <xdr:cNvPr id="15" name="TextBox 72"/>
          <xdr:cNvSpPr txBox="1">
            <a:spLocks noChangeAspect="1" noChangeArrowheads="1"/>
          </xdr:cNvSpPr>
        </xdr:nvSpPr>
        <xdr:spPr>
          <a:xfrm>
            <a:off x="315" y="103"/>
            <a:ext cx="1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N</a:t>
            </a:r>
          </a:p>
        </xdr:txBody>
      </xdr:sp>
      <xdr:sp>
        <xdr:nvSpPr>
          <xdr:cNvPr id="16" name="TextBox 75"/>
          <xdr:cNvSpPr txBox="1">
            <a:spLocks noChangeAspect="1" noChangeArrowheads="1"/>
          </xdr:cNvSpPr>
        </xdr:nvSpPr>
        <xdr:spPr>
          <a:xfrm>
            <a:off x="367" y="103"/>
            <a:ext cx="1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S</a:t>
            </a:r>
          </a:p>
        </xdr:txBody>
      </xdr:sp>
      <xdr:sp>
        <xdr:nvSpPr>
          <xdr:cNvPr id="17" name="Line 77"/>
          <xdr:cNvSpPr>
            <a:spLocks/>
          </xdr:cNvSpPr>
        </xdr:nvSpPr>
        <xdr:spPr>
          <a:xfrm flipV="1">
            <a:off x="285" y="63"/>
            <a:ext cx="39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78"/>
          <xdr:cNvSpPr>
            <a:spLocks/>
          </xdr:cNvSpPr>
        </xdr:nvSpPr>
        <xdr:spPr>
          <a:xfrm flipV="1">
            <a:off x="330" y="63"/>
            <a:ext cx="39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79"/>
          <xdr:cNvSpPr>
            <a:spLocks/>
          </xdr:cNvSpPr>
        </xdr:nvSpPr>
        <xdr:spPr>
          <a:xfrm flipV="1">
            <a:off x="340" y="82"/>
            <a:ext cx="2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Line 80"/>
          <xdr:cNvSpPr>
            <a:spLocks/>
          </xdr:cNvSpPr>
        </xdr:nvSpPr>
        <xdr:spPr>
          <a:xfrm flipV="1">
            <a:off x="352" y="88"/>
            <a:ext cx="9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Line 81"/>
          <xdr:cNvSpPr>
            <a:spLocks/>
          </xdr:cNvSpPr>
        </xdr:nvSpPr>
        <xdr:spPr>
          <a:xfrm flipV="1">
            <a:off x="362" y="63"/>
            <a:ext cx="41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Line 82"/>
          <xdr:cNvSpPr>
            <a:spLocks/>
          </xdr:cNvSpPr>
        </xdr:nvSpPr>
        <xdr:spPr>
          <a:xfrm flipV="1">
            <a:off x="408" y="63"/>
            <a:ext cx="39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Line 83"/>
          <xdr:cNvSpPr>
            <a:spLocks/>
          </xdr:cNvSpPr>
        </xdr:nvSpPr>
        <xdr:spPr>
          <a:xfrm flipV="1">
            <a:off x="408" y="121"/>
            <a:ext cx="37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Line 87"/>
          <xdr:cNvSpPr>
            <a:spLocks/>
          </xdr:cNvSpPr>
        </xdr:nvSpPr>
        <xdr:spPr>
          <a:xfrm flipV="1">
            <a:off x="332" y="139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Line 88"/>
          <xdr:cNvSpPr>
            <a:spLocks/>
          </xdr:cNvSpPr>
        </xdr:nvSpPr>
        <xdr:spPr>
          <a:xfrm flipV="1">
            <a:off x="352" y="127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Line 89"/>
          <xdr:cNvSpPr>
            <a:spLocks/>
          </xdr:cNvSpPr>
        </xdr:nvSpPr>
        <xdr:spPr>
          <a:xfrm flipV="1">
            <a:off x="325" y="63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Line 90"/>
          <xdr:cNvSpPr>
            <a:spLocks/>
          </xdr:cNvSpPr>
        </xdr:nvSpPr>
        <xdr:spPr>
          <a:xfrm flipV="1">
            <a:off x="403" y="63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Line 91"/>
          <xdr:cNvSpPr>
            <a:spLocks/>
          </xdr:cNvSpPr>
        </xdr:nvSpPr>
        <xdr:spPr>
          <a:xfrm>
            <a:off x="447" y="63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" name="Line 92"/>
          <xdr:cNvSpPr>
            <a:spLocks/>
          </xdr:cNvSpPr>
        </xdr:nvSpPr>
        <xdr:spPr>
          <a:xfrm>
            <a:off x="369" y="6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Line 95"/>
          <xdr:cNvSpPr>
            <a:spLocks/>
          </xdr:cNvSpPr>
        </xdr:nvSpPr>
        <xdr:spPr>
          <a:xfrm flipV="1">
            <a:off x="286" y="53"/>
            <a:ext cx="39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" name="TextBox 96"/>
          <xdr:cNvSpPr txBox="1">
            <a:spLocks noChangeAspect="1" noChangeArrowheads="1"/>
          </xdr:cNvSpPr>
        </xdr:nvSpPr>
        <xdr:spPr>
          <a:xfrm>
            <a:off x="296" y="46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L</a:t>
            </a:r>
          </a:p>
        </xdr:txBody>
      </xdr:sp>
    </xdr:grpSp>
    <xdr:clientData/>
  </xdr:twoCellAnchor>
  <xdr:twoCellAnchor>
    <xdr:from>
      <xdr:col>8</xdr:col>
      <xdr:colOff>133350</xdr:colOff>
      <xdr:row>27</xdr:row>
      <xdr:rowOff>57150</xdr:rowOff>
    </xdr:from>
    <xdr:to>
      <xdr:col>13</xdr:col>
      <xdr:colOff>571500</xdr:colOff>
      <xdr:row>47</xdr:row>
      <xdr:rowOff>0</xdr:rowOff>
    </xdr:to>
    <xdr:graphicFrame>
      <xdr:nvGraphicFramePr>
        <xdr:cNvPr id="32" name="Chart 99"/>
        <xdr:cNvGraphicFramePr/>
      </xdr:nvGraphicFramePr>
      <xdr:xfrm>
        <a:off x="4743450" y="4419600"/>
        <a:ext cx="36957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76200</xdr:colOff>
      <xdr:row>27</xdr:row>
      <xdr:rowOff>57150</xdr:rowOff>
    </xdr:from>
    <xdr:to>
      <xdr:col>19</xdr:col>
      <xdr:colOff>571500</xdr:colOff>
      <xdr:row>47</xdr:row>
      <xdr:rowOff>0</xdr:rowOff>
    </xdr:to>
    <xdr:graphicFrame>
      <xdr:nvGraphicFramePr>
        <xdr:cNvPr id="33" name="Chart 100"/>
        <xdr:cNvGraphicFramePr/>
      </xdr:nvGraphicFramePr>
      <xdr:xfrm>
        <a:off x="8524875" y="4419600"/>
        <a:ext cx="369570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ntiradio.narod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.875" style="0" customWidth="1"/>
    <col min="2" max="2" width="2.875" style="0" customWidth="1"/>
    <col min="3" max="3" width="11.00390625" style="0" customWidth="1"/>
    <col min="4" max="4" width="8.75390625" style="0" customWidth="1"/>
    <col min="5" max="5" width="9.75390625" style="0" customWidth="1"/>
    <col min="6" max="6" width="8.375" style="0" customWidth="1"/>
    <col min="7" max="7" width="10.25390625" style="0" customWidth="1"/>
    <col min="8" max="8" width="7.625" style="0" customWidth="1"/>
    <col min="9" max="9" width="5.625" style="0" customWidth="1"/>
    <col min="10" max="10" width="8.75390625" style="0" customWidth="1"/>
    <col min="11" max="11" width="9.75390625" style="0" customWidth="1"/>
    <col min="12" max="12" width="8.375" style="0" customWidth="1"/>
    <col min="13" max="13" width="10.25390625" style="0" customWidth="1"/>
    <col min="14" max="14" width="7.625" style="0" customWidth="1"/>
    <col min="15" max="15" width="4.875" style="0" customWidth="1"/>
    <col min="16" max="16" width="8.75390625" style="0" customWidth="1"/>
    <col min="17" max="17" width="9.75390625" style="0" customWidth="1"/>
    <col min="18" max="18" width="8.375" style="0" customWidth="1"/>
    <col min="19" max="19" width="10.25390625" style="0" bestFit="1" customWidth="1"/>
    <col min="20" max="20" width="7.625" style="0" customWidth="1"/>
    <col min="21" max="21" width="8.75390625" style="0" customWidth="1"/>
    <col min="23" max="23" width="10.125" style="0" customWidth="1"/>
  </cols>
  <sheetData>
    <row r="1" ht="4.5" customHeight="1"/>
    <row r="2" spans="3:17" ht="18">
      <c r="C2" s="42" t="s">
        <v>29</v>
      </c>
      <c r="Q2" s="49" t="s">
        <v>35</v>
      </c>
    </row>
    <row r="3" spans="11:13" ht="12.75">
      <c r="K3" s="34" t="s">
        <v>30</v>
      </c>
      <c r="L3" s="2"/>
      <c r="M3" s="17"/>
    </row>
    <row r="4" spans="3:13" ht="12.75">
      <c r="C4" s="3" t="s">
        <v>0</v>
      </c>
      <c r="D4" s="12">
        <v>1.5</v>
      </c>
      <c r="E4" t="s">
        <v>6</v>
      </c>
      <c r="K4" s="35" t="s">
        <v>26</v>
      </c>
      <c r="L4" s="40"/>
      <c r="M4" s="41"/>
    </row>
    <row r="5" spans="3:13" ht="12.75">
      <c r="C5" s="3" t="s">
        <v>22</v>
      </c>
      <c r="D5" s="12">
        <v>1</v>
      </c>
      <c r="E5" t="s">
        <v>9</v>
      </c>
      <c r="K5" s="35" t="s">
        <v>23</v>
      </c>
      <c r="L5" s="40"/>
      <c r="M5" s="41"/>
    </row>
    <row r="6" spans="3:13" ht="12.75">
      <c r="C6" s="3"/>
      <c r="D6" s="12"/>
      <c r="K6" s="35" t="s">
        <v>25</v>
      </c>
      <c r="L6" s="40"/>
      <c r="M6" s="41"/>
    </row>
    <row r="7" spans="3:13" ht="12.75">
      <c r="C7" s="3" t="s">
        <v>14</v>
      </c>
      <c r="D7" s="33">
        <v>1.7E-08</v>
      </c>
      <c r="E7" t="s">
        <v>15</v>
      </c>
      <c r="K7" s="35" t="s">
        <v>28</v>
      </c>
      <c r="L7" s="40"/>
      <c r="M7" s="41"/>
    </row>
    <row r="8" spans="3:13" ht="12.75">
      <c r="C8" s="22" t="s">
        <v>21</v>
      </c>
      <c r="K8" s="35" t="s">
        <v>27</v>
      </c>
      <c r="L8" s="40"/>
      <c r="M8" s="40"/>
    </row>
    <row r="9" spans="3:13" ht="13.5" thickBot="1">
      <c r="C9" s="3" t="s">
        <v>16</v>
      </c>
      <c r="D9" s="12">
        <v>1</v>
      </c>
      <c r="E9" t="s">
        <v>18</v>
      </c>
      <c r="K9" s="36" t="s">
        <v>24</v>
      </c>
      <c r="L9" s="1"/>
      <c r="M9" s="40"/>
    </row>
    <row r="10" spans="3:20" ht="12.75">
      <c r="C10" s="3" t="s">
        <v>17</v>
      </c>
      <c r="D10" s="12">
        <v>10</v>
      </c>
      <c r="E10" t="s">
        <v>18</v>
      </c>
      <c r="N10" s="47" t="s">
        <v>32</v>
      </c>
      <c r="T10" s="47" t="s">
        <v>32</v>
      </c>
    </row>
    <row r="11" spans="10:20" ht="13.5" thickBot="1">
      <c r="J11" t="s">
        <v>33</v>
      </c>
      <c r="N11" s="48">
        <v>9</v>
      </c>
      <c r="P11" t="s">
        <v>34</v>
      </c>
      <c r="T11" s="48">
        <v>9</v>
      </c>
    </row>
    <row r="12" spans="3:20" ht="15.75">
      <c r="C12" s="3" t="s">
        <v>1</v>
      </c>
      <c r="D12" s="23">
        <v>12</v>
      </c>
      <c r="E12" s="24" t="s">
        <v>5</v>
      </c>
      <c r="F12" s="25" t="s">
        <v>11</v>
      </c>
      <c r="G12" s="26">
        <f>D12/($D$5*$D$4*D13)</f>
        <v>0.8</v>
      </c>
      <c r="H12" s="27" t="s">
        <v>12</v>
      </c>
      <c r="J12" s="23">
        <v>12</v>
      </c>
      <c r="K12" s="24" t="s">
        <v>5</v>
      </c>
      <c r="L12" s="25" t="s">
        <v>11</v>
      </c>
      <c r="M12" s="26">
        <f>J12/($D$5*$D$4*J13)</f>
        <v>0.8</v>
      </c>
      <c r="N12" s="27" t="s">
        <v>12</v>
      </c>
      <c r="P12" s="23">
        <v>12</v>
      </c>
      <c r="Q12" s="24" t="s">
        <v>5</v>
      </c>
      <c r="R12" s="25" t="s">
        <v>11</v>
      </c>
      <c r="S12" s="26">
        <f>P12/($D$5*$D$4*P13)</f>
        <v>0.8</v>
      </c>
      <c r="T12" s="27" t="s">
        <v>12</v>
      </c>
    </row>
    <row r="13" spans="3:20" ht="16.5" thickBot="1">
      <c r="C13" s="3" t="s">
        <v>31</v>
      </c>
      <c r="D13" s="28">
        <v>10</v>
      </c>
      <c r="E13" s="29" t="s">
        <v>7</v>
      </c>
      <c r="F13" s="30" t="s">
        <v>20</v>
      </c>
      <c r="G13" s="31">
        <f>1000000*$D7*$D5*D13/($D9*$D10/D13)</f>
        <v>0.17</v>
      </c>
      <c r="H13" s="32" t="s">
        <v>19</v>
      </c>
      <c r="J13" s="28">
        <v>10</v>
      </c>
      <c r="K13" s="29" t="s">
        <v>7</v>
      </c>
      <c r="L13" s="30" t="s">
        <v>20</v>
      </c>
      <c r="M13" s="31">
        <f>1000000*$D7*$D5*J13/($D9*$D10/J13)</f>
        <v>0.17</v>
      </c>
      <c r="N13" s="32" t="s">
        <v>19</v>
      </c>
      <c r="P13" s="28">
        <v>10</v>
      </c>
      <c r="Q13" s="29" t="s">
        <v>7</v>
      </c>
      <c r="R13" s="30" t="s">
        <v>20</v>
      </c>
      <c r="S13" s="31">
        <f>1000000*$D7*$D5*P13/($D9*$D10/P13)</f>
        <v>0.17</v>
      </c>
      <c r="T13" s="32" t="s">
        <v>19</v>
      </c>
    </row>
    <row r="14" spans="2:20" ht="4.5" customHeight="1">
      <c r="B14" s="44"/>
      <c r="C14" s="45"/>
      <c r="D14" s="46"/>
      <c r="E14" s="44"/>
      <c r="F14" s="45"/>
      <c r="G14" s="43"/>
      <c r="H14" s="44"/>
      <c r="I14" s="44"/>
      <c r="J14" s="46"/>
      <c r="K14" s="44"/>
      <c r="L14" s="45"/>
      <c r="M14" s="43"/>
      <c r="N14" s="44"/>
      <c r="P14" s="46"/>
      <c r="Q14" s="44"/>
      <c r="R14" s="45"/>
      <c r="S14" s="43"/>
      <c r="T14" s="44"/>
    </row>
    <row r="15" spans="3:20" ht="15.75">
      <c r="C15" s="37" t="s">
        <v>8</v>
      </c>
      <c r="D15" s="37" t="s">
        <v>3</v>
      </c>
      <c r="E15" s="37" t="s">
        <v>2</v>
      </c>
      <c r="F15" s="37" t="s">
        <v>10</v>
      </c>
      <c r="G15" s="37" t="s">
        <v>13</v>
      </c>
      <c r="H15" s="37" t="s">
        <v>4</v>
      </c>
      <c r="J15" s="16" t="s">
        <v>3</v>
      </c>
      <c r="K15" s="16" t="s">
        <v>2</v>
      </c>
      <c r="L15" s="16" t="s">
        <v>10</v>
      </c>
      <c r="M15" s="37" t="s">
        <v>13</v>
      </c>
      <c r="N15" s="16" t="s">
        <v>4</v>
      </c>
      <c r="P15" s="16" t="s">
        <v>3</v>
      </c>
      <c r="Q15" s="16" t="s">
        <v>2</v>
      </c>
      <c r="R15" s="16" t="s">
        <v>10</v>
      </c>
      <c r="S15" s="16" t="s">
        <v>13</v>
      </c>
      <c r="T15" s="16" t="s">
        <v>4</v>
      </c>
    </row>
    <row r="16" spans="3:20" ht="12.75">
      <c r="C16" s="13">
        <v>0</v>
      </c>
      <c r="D16" s="10">
        <f aca="true" t="shared" si="0" ref="D16:D27">(D$12-$D$5*$D$4*D$13*G$12*$C16)/G$13</f>
        <v>70.58823529411764</v>
      </c>
      <c r="E16" s="10">
        <f aca="true" t="shared" si="1" ref="E16:E27">$D$5*$D$4*D$13*D16</f>
        <v>1058.8235294117646</v>
      </c>
      <c r="F16" s="39">
        <f aca="true" t="shared" si="2" ref="F16:F27">$C16*G$12*E16</f>
        <v>0</v>
      </c>
      <c r="G16" s="38">
        <f aca="true" t="shared" si="3" ref="G16:G27">D16*D$12</f>
        <v>847.0588235294117</v>
      </c>
      <c r="H16" s="11">
        <f>100*F16/G16</f>
        <v>0</v>
      </c>
      <c r="J16" s="4">
        <f aca="true" t="shared" si="4" ref="J16:J27">IF((J$12-$D$5*$D$4*J$13*M$12*$C16)/M$13&lt;N$11,(J$12-$D$5*$D$4*J$13*M$12*$C16)/M$13,N$11)</f>
        <v>9</v>
      </c>
      <c r="K16" s="5">
        <f aca="true" t="shared" si="5" ref="K16:K27">$D$5*$D$4*J$13*J16</f>
        <v>135</v>
      </c>
      <c r="L16" s="20">
        <f aca="true" t="shared" si="6" ref="L16:L27">$C16*M$12*K16</f>
        <v>0</v>
      </c>
      <c r="M16" s="38">
        <f aca="true" t="shared" si="7" ref="M16:M27">J16*J$12</f>
        <v>108</v>
      </c>
      <c r="N16" s="6">
        <f>100*L16/M16</f>
        <v>0</v>
      </c>
      <c r="P16" s="4">
        <f aca="true" t="shared" si="8" ref="P16:P27">IF((P$12-$D$5*$D$4*P$13*S$12*$C16)/S$13&lt;T$11,(P$12-$D$5*$D$4*P$13*S$12*$C16)/S$13,T$11)</f>
        <v>9</v>
      </c>
      <c r="Q16" s="5">
        <f aca="true" t="shared" si="9" ref="Q16:Q27">$D$5*$D$4*P$13*P16</f>
        <v>135</v>
      </c>
      <c r="R16" s="20">
        <f aca="true" t="shared" si="10" ref="R16:R27">$C16*S$12*Q16</f>
        <v>0</v>
      </c>
      <c r="S16" s="18">
        <f aca="true" t="shared" si="11" ref="S16:S27">P16*($D$5*$D$4*P$13*S$12*$C16+P16*S$13)</f>
        <v>13.77</v>
      </c>
      <c r="T16" s="6">
        <f>100*R16/S16</f>
        <v>0</v>
      </c>
    </row>
    <row r="17" spans="3:20" ht="12.75">
      <c r="C17" s="14">
        <v>0.1</v>
      </c>
      <c r="D17" s="5">
        <f t="shared" si="0"/>
        <v>63.529411764705884</v>
      </c>
      <c r="E17" s="5">
        <f t="shared" si="1"/>
        <v>952.9411764705883</v>
      </c>
      <c r="F17" s="20">
        <f t="shared" si="2"/>
        <v>76.23529411764707</v>
      </c>
      <c r="G17" s="18">
        <f t="shared" si="3"/>
        <v>762.3529411764706</v>
      </c>
      <c r="H17" s="6">
        <f aca="true" t="shared" si="12" ref="H17:H27">100*F17/G17</f>
        <v>10.000000000000002</v>
      </c>
      <c r="J17" s="4">
        <f t="shared" si="4"/>
        <v>9</v>
      </c>
      <c r="K17" s="5">
        <f t="shared" si="5"/>
        <v>135</v>
      </c>
      <c r="L17" s="20">
        <f t="shared" si="6"/>
        <v>10.800000000000002</v>
      </c>
      <c r="M17" s="18">
        <f t="shared" si="7"/>
        <v>108</v>
      </c>
      <c r="N17" s="6">
        <f aca="true" t="shared" si="13" ref="N17:N27">100*L17/M17</f>
        <v>10.000000000000002</v>
      </c>
      <c r="P17" s="4">
        <f t="shared" si="8"/>
        <v>9</v>
      </c>
      <c r="Q17" s="5">
        <f t="shared" si="9"/>
        <v>135</v>
      </c>
      <c r="R17" s="20">
        <f t="shared" si="10"/>
        <v>10.800000000000002</v>
      </c>
      <c r="S17" s="18">
        <f t="shared" si="11"/>
        <v>24.570000000000004</v>
      </c>
      <c r="T17" s="6">
        <f aca="true" t="shared" si="14" ref="T17:T25">100*R17/S17</f>
        <v>43.956043956043956</v>
      </c>
    </row>
    <row r="18" spans="3:20" ht="12.75">
      <c r="C18" s="14">
        <v>0.2</v>
      </c>
      <c r="D18" s="5">
        <f t="shared" si="0"/>
        <v>56.47058823529411</v>
      </c>
      <c r="E18" s="5">
        <f t="shared" si="1"/>
        <v>847.0588235294116</v>
      </c>
      <c r="F18" s="20">
        <f t="shared" si="2"/>
        <v>135.52941176470588</v>
      </c>
      <c r="G18" s="18">
        <f t="shared" si="3"/>
        <v>677.6470588235293</v>
      </c>
      <c r="H18" s="6">
        <f t="shared" si="12"/>
        <v>20.000000000000007</v>
      </c>
      <c r="J18" s="4">
        <f t="shared" si="4"/>
        <v>9</v>
      </c>
      <c r="K18" s="5">
        <f t="shared" si="5"/>
        <v>135</v>
      </c>
      <c r="L18" s="20">
        <f t="shared" si="6"/>
        <v>21.600000000000005</v>
      </c>
      <c r="M18" s="18">
        <f t="shared" si="7"/>
        <v>108</v>
      </c>
      <c r="N18" s="6">
        <f t="shared" si="13"/>
        <v>20.000000000000004</v>
      </c>
      <c r="P18" s="4">
        <f t="shared" si="8"/>
        <v>9</v>
      </c>
      <c r="Q18" s="5">
        <f t="shared" si="9"/>
        <v>135</v>
      </c>
      <c r="R18" s="20">
        <f t="shared" si="10"/>
        <v>21.600000000000005</v>
      </c>
      <c r="S18" s="18">
        <f t="shared" si="11"/>
        <v>35.370000000000005</v>
      </c>
      <c r="T18" s="6">
        <f t="shared" si="14"/>
        <v>61.06870229007634</v>
      </c>
    </row>
    <row r="19" spans="3:20" ht="12.75">
      <c r="C19" s="14">
        <v>0.3</v>
      </c>
      <c r="D19" s="5">
        <f t="shared" si="0"/>
        <v>49.411764705882355</v>
      </c>
      <c r="E19" s="5">
        <f t="shared" si="1"/>
        <v>741.1764705882354</v>
      </c>
      <c r="F19" s="20">
        <f t="shared" si="2"/>
        <v>177.8823529411765</v>
      </c>
      <c r="G19" s="18">
        <f t="shared" si="3"/>
        <v>592.9411764705883</v>
      </c>
      <c r="H19" s="6">
        <f t="shared" si="12"/>
        <v>30.000000000000004</v>
      </c>
      <c r="J19" s="4">
        <f t="shared" si="4"/>
        <v>9</v>
      </c>
      <c r="K19" s="5">
        <f t="shared" si="5"/>
        <v>135</v>
      </c>
      <c r="L19" s="20">
        <f t="shared" si="6"/>
        <v>32.4</v>
      </c>
      <c r="M19" s="18">
        <f t="shared" si="7"/>
        <v>108</v>
      </c>
      <c r="N19" s="6">
        <f t="shared" si="13"/>
        <v>30</v>
      </c>
      <c r="P19" s="4">
        <f t="shared" si="8"/>
        <v>9</v>
      </c>
      <c r="Q19" s="5">
        <f t="shared" si="9"/>
        <v>135</v>
      </c>
      <c r="R19" s="20">
        <f t="shared" si="10"/>
        <v>32.4</v>
      </c>
      <c r="S19" s="18">
        <f t="shared" si="11"/>
        <v>46.17</v>
      </c>
      <c r="T19" s="6">
        <f t="shared" si="14"/>
        <v>70.17543859649122</v>
      </c>
    </row>
    <row r="20" spans="3:20" ht="12.75">
      <c r="C20" s="14">
        <v>0.4</v>
      </c>
      <c r="D20" s="5">
        <f t="shared" si="0"/>
        <v>42.35294117647058</v>
      </c>
      <c r="E20" s="5">
        <f t="shared" si="1"/>
        <v>635.2941176470587</v>
      </c>
      <c r="F20" s="20">
        <f t="shared" si="2"/>
        <v>203.2941176470588</v>
      </c>
      <c r="G20" s="18">
        <f t="shared" si="3"/>
        <v>508.23529411764696</v>
      </c>
      <c r="H20" s="6">
        <f t="shared" si="12"/>
        <v>40.00000000000001</v>
      </c>
      <c r="J20" s="4">
        <f t="shared" si="4"/>
        <v>9</v>
      </c>
      <c r="K20" s="5">
        <f t="shared" si="5"/>
        <v>135</v>
      </c>
      <c r="L20" s="20">
        <f t="shared" si="6"/>
        <v>43.20000000000001</v>
      </c>
      <c r="M20" s="18">
        <f t="shared" si="7"/>
        <v>108</v>
      </c>
      <c r="N20" s="6">
        <f t="shared" si="13"/>
        <v>40.00000000000001</v>
      </c>
      <c r="P20" s="4">
        <f t="shared" si="8"/>
        <v>9</v>
      </c>
      <c r="Q20" s="5">
        <f t="shared" si="9"/>
        <v>135</v>
      </c>
      <c r="R20" s="20">
        <f t="shared" si="10"/>
        <v>43.20000000000001</v>
      </c>
      <c r="S20" s="18">
        <f t="shared" si="11"/>
        <v>56.970000000000006</v>
      </c>
      <c r="T20" s="6">
        <f t="shared" si="14"/>
        <v>75.82938388625593</v>
      </c>
    </row>
    <row r="21" spans="3:20" ht="12.75">
      <c r="C21" s="14">
        <v>0.5</v>
      </c>
      <c r="D21" s="5">
        <f t="shared" si="0"/>
        <v>35.29411764705882</v>
      </c>
      <c r="E21" s="5">
        <f t="shared" si="1"/>
        <v>529.4117647058823</v>
      </c>
      <c r="F21" s="20">
        <f t="shared" si="2"/>
        <v>211.76470588235293</v>
      </c>
      <c r="G21" s="18">
        <f t="shared" si="3"/>
        <v>423.52941176470586</v>
      </c>
      <c r="H21" s="6">
        <f t="shared" si="12"/>
        <v>50</v>
      </c>
      <c r="J21" s="4">
        <f t="shared" si="4"/>
        <v>9</v>
      </c>
      <c r="K21" s="5">
        <f t="shared" si="5"/>
        <v>135</v>
      </c>
      <c r="L21" s="20">
        <f t="shared" si="6"/>
        <v>54</v>
      </c>
      <c r="M21" s="18">
        <f t="shared" si="7"/>
        <v>108</v>
      </c>
      <c r="N21" s="6">
        <f t="shared" si="13"/>
        <v>50</v>
      </c>
      <c r="P21" s="4">
        <f t="shared" si="8"/>
        <v>9</v>
      </c>
      <c r="Q21" s="5">
        <f t="shared" si="9"/>
        <v>135</v>
      </c>
      <c r="R21" s="20">
        <f t="shared" si="10"/>
        <v>54</v>
      </c>
      <c r="S21" s="18">
        <f t="shared" si="11"/>
        <v>67.77</v>
      </c>
      <c r="T21" s="6">
        <f t="shared" si="14"/>
        <v>79.6812749003984</v>
      </c>
    </row>
    <row r="22" spans="3:20" ht="12.75">
      <c r="C22" s="14">
        <v>0.6</v>
      </c>
      <c r="D22" s="5">
        <f t="shared" si="0"/>
        <v>28.23529411764706</v>
      </c>
      <c r="E22" s="5">
        <f t="shared" si="1"/>
        <v>423.5294117647059</v>
      </c>
      <c r="F22" s="20">
        <f t="shared" si="2"/>
        <v>203.29411764705884</v>
      </c>
      <c r="G22" s="18">
        <f t="shared" si="3"/>
        <v>338.82352941176475</v>
      </c>
      <c r="H22" s="6">
        <f t="shared" si="12"/>
        <v>60</v>
      </c>
      <c r="J22" s="4">
        <f t="shared" si="4"/>
        <v>9</v>
      </c>
      <c r="K22" s="5">
        <f t="shared" si="5"/>
        <v>135</v>
      </c>
      <c r="L22" s="20">
        <f t="shared" si="6"/>
        <v>64.8</v>
      </c>
      <c r="M22" s="18">
        <f t="shared" si="7"/>
        <v>108</v>
      </c>
      <c r="N22" s="6">
        <f t="shared" si="13"/>
        <v>60</v>
      </c>
      <c r="P22" s="4">
        <f t="shared" si="8"/>
        <v>9</v>
      </c>
      <c r="Q22" s="5">
        <f t="shared" si="9"/>
        <v>135</v>
      </c>
      <c r="R22" s="20">
        <f t="shared" si="10"/>
        <v>64.8</v>
      </c>
      <c r="S22" s="18">
        <f t="shared" si="11"/>
        <v>78.57</v>
      </c>
      <c r="T22" s="6">
        <f t="shared" si="14"/>
        <v>82.47422680412372</v>
      </c>
    </row>
    <row r="23" spans="3:20" ht="12" customHeight="1">
      <c r="C23" s="14">
        <v>0.7</v>
      </c>
      <c r="D23" s="5">
        <f t="shared" si="0"/>
        <v>21.1764705882353</v>
      </c>
      <c r="E23" s="5">
        <f t="shared" si="1"/>
        <v>317.6470588235295</v>
      </c>
      <c r="F23" s="20">
        <f t="shared" si="2"/>
        <v>177.8823529411765</v>
      </c>
      <c r="G23" s="18">
        <f t="shared" si="3"/>
        <v>254.1176470588236</v>
      </c>
      <c r="H23" s="6">
        <f t="shared" si="12"/>
        <v>70</v>
      </c>
      <c r="J23" s="4">
        <f t="shared" si="4"/>
        <v>9</v>
      </c>
      <c r="K23" s="5">
        <f t="shared" si="5"/>
        <v>135</v>
      </c>
      <c r="L23" s="20">
        <f t="shared" si="6"/>
        <v>75.6</v>
      </c>
      <c r="M23" s="18">
        <f t="shared" si="7"/>
        <v>108</v>
      </c>
      <c r="N23" s="6">
        <f t="shared" si="13"/>
        <v>69.99999999999999</v>
      </c>
      <c r="P23" s="4">
        <f t="shared" si="8"/>
        <v>9</v>
      </c>
      <c r="Q23" s="5">
        <f t="shared" si="9"/>
        <v>135</v>
      </c>
      <c r="R23" s="20">
        <f t="shared" si="10"/>
        <v>75.6</v>
      </c>
      <c r="S23" s="18">
        <f t="shared" si="11"/>
        <v>89.36999999999998</v>
      </c>
      <c r="T23" s="6">
        <f t="shared" si="14"/>
        <v>84.59214501510576</v>
      </c>
    </row>
    <row r="24" spans="3:20" ht="12.75">
      <c r="C24" s="14">
        <v>0.8</v>
      </c>
      <c r="D24" s="5">
        <f t="shared" si="0"/>
        <v>14.11764705882352</v>
      </c>
      <c r="E24" s="5">
        <f t="shared" si="1"/>
        <v>211.7647058823528</v>
      </c>
      <c r="F24" s="20">
        <f t="shared" si="2"/>
        <v>135.52941176470583</v>
      </c>
      <c r="G24" s="18">
        <f t="shared" si="3"/>
        <v>169.41176470588223</v>
      </c>
      <c r="H24" s="6">
        <f t="shared" si="12"/>
        <v>80.00000000000001</v>
      </c>
      <c r="J24" s="4">
        <f t="shared" si="4"/>
        <v>9</v>
      </c>
      <c r="K24" s="5">
        <f t="shared" si="5"/>
        <v>135</v>
      </c>
      <c r="L24" s="20">
        <f t="shared" si="6"/>
        <v>86.40000000000002</v>
      </c>
      <c r="M24" s="18">
        <f t="shared" si="7"/>
        <v>108</v>
      </c>
      <c r="N24" s="6">
        <f t="shared" si="13"/>
        <v>80.00000000000001</v>
      </c>
      <c r="P24" s="4">
        <f t="shared" si="8"/>
        <v>9</v>
      </c>
      <c r="Q24" s="5">
        <f t="shared" si="9"/>
        <v>135</v>
      </c>
      <c r="R24" s="20">
        <f t="shared" si="10"/>
        <v>86.40000000000002</v>
      </c>
      <c r="S24" s="18">
        <f t="shared" si="11"/>
        <v>100.17</v>
      </c>
      <c r="T24" s="6">
        <f t="shared" si="14"/>
        <v>86.25336927223721</v>
      </c>
    </row>
    <row r="25" spans="3:20" ht="12.75">
      <c r="C25" s="14">
        <v>0.9</v>
      </c>
      <c r="D25" s="5">
        <f t="shared" si="0"/>
        <v>7.05882352941176</v>
      </c>
      <c r="E25" s="5">
        <f t="shared" si="1"/>
        <v>105.8823529411764</v>
      </c>
      <c r="F25" s="20">
        <f t="shared" si="2"/>
        <v>76.23529411764702</v>
      </c>
      <c r="G25" s="18">
        <f t="shared" si="3"/>
        <v>84.70588235294112</v>
      </c>
      <c r="H25" s="6">
        <f t="shared" si="12"/>
        <v>90.00000000000001</v>
      </c>
      <c r="J25" s="4">
        <f t="shared" si="4"/>
        <v>7.05882352941176</v>
      </c>
      <c r="K25" s="5">
        <f t="shared" si="5"/>
        <v>105.8823529411764</v>
      </c>
      <c r="L25" s="20">
        <f t="shared" si="6"/>
        <v>76.23529411764702</v>
      </c>
      <c r="M25" s="18">
        <f t="shared" si="7"/>
        <v>84.70588235294112</v>
      </c>
      <c r="N25" s="6">
        <f t="shared" si="13"/>
        <v>90.00000000000001</v>
      </c>
      <c r="P25" s="4">
        <f t="shared" si="8"/>
        <v>7.05882352941176</v>
      </c>
      <c r="Q25" s="5">
        <f t="shared" si="9"/>
        <v>105.8823529411764</v>
      </c>
      <c r="R25" s="20">
        <f t="shared" si="10"/>
        <v>76.23529411764702</v>
      </c>
      <c r="S25" s="18">
        <f t="shared" si="11"/>
        <v>84.70588235294112</v>
      </c>
      <c r="T25" s="6">
        <f t="shared" si="14"/>
        <v>90.00000000000001</v>
      </c>
    </row>
    <row r="26" spans="3:20" ht="12.75">
      <c r="C26" s="14">
        <v>0.95</v>
      </c>
      <c r="D26" s="5">
        <f t="shared" si="0"/>
        <v>3.5294117647058902</v>
      </c>
      <c r="E26" s="5">
        <f t="shared" si="1"/>
        <v>52.94117647058835</v>
      </c>
      <c r="F26" s="20">
        <f t="shared" si="2"/>
        <v>40.23529411764715</v>
      </c>
      <c r="G26" s="18">
        <f t="shared" si="3"/>
        <v>42.35294117647068</v>
      </c>
      <c r="H26" s="6">
        <f>100*F26/G26</f>
        <v>95.00000000000001</v>
      </c>
      <c r="J26" s="4">
        <f t="shared" si="4"/>
        <v>3.5294117647058902</v>
      </c>
      <c r="K26" s="5">
        <f t="shared" si="5"/>
        <v>52.94117647058835</v>
      </c>
      <c r="L26" s="20">
        <f t="shared" si="6"/>
        <v>40.23529411764715</v>
      </c>
      <c r="M26" s="18">
        <f t="shared" si="7"/>
        <v>42.35294117647068</v>
      </c>
      <c r="N26" s="6">
        <f>100*L26/M26</f>
        <v>95.00000000000001</v>
      </c>
      <c r="P26" s="4">
        <f t="shared" si="8"/>
        <v>3.5294117647058902</v>
      </c>
      <c r="Q26" s="5">
        <f t="shared" si="9"/>
        <v>52.94117647058835</v>
      </c>
      <c r="R26" s="20">
        <f t="shared" si="10"/>
        <v>40.23529411764715</v>
      </c>
      <c r="S26" s="18">
        <f t="shared" si="11"/>
        <v>42.35294117647068</v>
      </c>
      <c r="T26" s="6">
        <f>100*R26/S26</f>
        <v>95.00000000000001</v>
      </c>
    </row>
    <row r="27" spans="3:20" ht="12.75">
      <c r="C27" s="15">
        <v>0.9999</v>
      </c>
      <c r="D27" s="8">
        <f t="shared" si="0"/>
        <v>0.007058823529416211</v>
      </c>
      <c r="E27" s="8">
        <f t="shared" si="1"/>
        <v>0.10588235294124317</v>
      </c>
      <c r="F27" s="21">
        <f t="shared" si="2"/>
        <v>0.08469741176475924</v>
      </c>
      <c r="G27" s="19">
        <f t="shared" si="3"/>
        <v>0.08470588235299453</v>
      </c>
      <c r="H27" s="9">
        <f t="shared" si="12"/>
        <v>99.99000000000001</v>
      </c>
      <c r="J27" s="7">
        <f t="shared" si="4"/>
        <v>0.007058823529416211</v>
      </c>
      <c r="K27" s="8">
        <f t="shared" si="5"/>
        <v>0.10588235294124317</v>
      </c>
      <c r="L27" s="21">
        <f t="shared" si="6"/>
        <v>0.08469741176475924</v>
      </c>
      <c r="M27" s="19">
        <f t="shared" si="7"/>
        <v>0.08470588235299453</v>
      </c>
      <c r="N27" s="9">
        <f t="shared" si="13"/>
        <v>99.99000000000001</v>
      </c>
      <c r="P27" s="7">
        <f t="shared" si="8"/>
        <v>0.007058823529416211</v>
      </c>
      <c r="Q27" s="8">
        <f t="shared" si="9"/>
        <v>0.10588235294124317</v>
      </c>
      <c r="R27" s="21">
        <f t="shared" si="10"/>
        <v>0.08469741176475924</v>
      </c>
      <c r="S27" s="19">
        <f t="shared" si="11"/>
        <v>0.08470588235299453</v>
      </c>
      <c r="T27" s="9">
        <f>100*R27/S27</f>
        <v>99.99000000000001</v>
      </c>
    </row>
  </sheetData>
  <hyperlinks>
    <hyperlink ref="Q2" r:id="rId1" display="antiradio.narod.ru"/>
  </hyperlinks>
  <printOptions/>
  <pageMargins left="0.7874015748031497" right="0.3937007874015748" top="0.7874015748031497" bottom="0.3937007874015748" header="0.5118110236220472" footer="0.5118110236220472"/>
  <pageSetup horizontalDpi="120" verticalDpi="12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Admin</cp:lastModifiedBy>
  <cp:lastPrinted>2002-05-29T08:40:16Z</cp:lastPrinted>
  <dcterms:created xsi:type="dcterms:W3CDTF">2002-03-26T07:16:23Z</dcterms:created>
  <dcterms:modified xsi:type="dcterms:W3CDTF">2011-03-03T14:20:06Z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